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/>
  </bookViews>
  <sheets>
    <sheet name="2011-2015" sheetId="1" r:id="rId1"/>
    <sheet name="2016" sheetId="2" r:id="rId2"/>
  </sheets>
  <definedNames>
    <definedName name="_xlnm.Print_Titles" localSheetId="0">'2011-2015'!$1:$1</definedName>
    <definedName name="Fix">'2011-2015'!$B$9</definedName>
    <definedName name="Jahr2012">'2011-2015'!$O$3:$Z$16</definedName>
    <definedName name="Variabel2011">'2011-2015'!$N$19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L8" i="1" l="1"/>
  <c r="BL16" i="1"/>
  <c r="BL17" i="1"/>
  <c r="B22" i="1"/>
  <c r="B9" i="1"/>
  <c r="N19" i="1"/>
  <c r="A22" i="1"/>
  <c r="AZ17" i="1"/>
  <c r="BA17" i="1"/>
  <c r="BB17" i="1"/>
  <c r="BC17" i="1"/>
  <c r="BD17" i="1"/>
  <c r="BE17" i="1"/>
  <c r="BF17" i="1"/>
  <c r="BG17" i="1"/>
  <c r="BH17" i="1"/>
  <c r="BI17" i="1"/>
  <c r="BJ17" i="1"/>
  <c r="AY17" i="1"/>
  <c r="BK13" i="1"/>
  <c r="BK14" i="1"/>
  <c r="BK15" i="1"/>
  <c r="A1" i="2"/>
  <c r="BK13" i="2"/>
  <c r="N14" i="1"/>
  <c r="N15" i="1"/>
  <c r="N13" i="1"/>
  <c r="E16" i="1" l="1"/>
  <c r="F16" i="1"/>
  <c r="G16" i="1"/>
  <c r="H16" i="1"/>
  <c r="I16" i="1"/>
  <c r="J16" i="1"/>
  <c r="K16" i="1"/>
  <c r="L16" i="1"/>
  <c r="M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D16" i="1"/>
  <c r="C16" i="1"/>
  <c r="B16" i="1"/>
  <c r="BJ16" i="1"/>
  <c r="AM8" i="1"/>
  <c r="AA8" i="1"/>
  <c r="O8" i="1"/>
  <c r="B8" i="1"/>
  <c r="L19" i="1" l="1"/>
  <c r="H19" i="1"/>
  <c r="K19" i="1"/>
  <c r="G19" i="1"/>
  <c r="C19" i="1"/>
  <c r="J19" i="1"/>
  <c r="F19" i="1"/>
  <c r="D19" i="1"/>
  <c r="M19" i="1"/>
  <c r="I19" i="1"/>
  <c r="E19" i="1"/>
  <c r="BK16" i="1"/>
  <c r="BK17" i="1" s="1"/>
  <c r="B19" i="1"/>
  <c r="C8" i="1" s="1"/>
  <c r="N16" i="1"/>
  <c r="AY8" i="1"/>
</calcChain>
</file>

<file path=xl/sharedStrings.xml><?xml version="1.0" encoding="utf-8"?>
<sst xmlns="http://schemas.openxmlformats.org/spreadsheetml/2006/main" count="98" uniqueCount="27">
  <si>
    <t>Miete</t>
  </si>
  <si>
    <t>Gas, Wasser, Strom</t>
  </si>
  <si>
    <t>Versicherungen</t>
  </si>
  <si>
    <t>Gesamt</t>
  </si>
  <si>
    <t>Fixkosten:</t>
  </si>
  <si>
    <t>Variable Kosten:</t>
  </si>
  <si>
    <t>Einkäufe</t>
  </si>
  <si>
    <t>Kleidung</t>
  </si>
  <si>
    <t>Sonstige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</si>
  <si>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</si>
  <si>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</si>
  <si>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</si>
  <si>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</si>
  <si>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</si>
  <si>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</si>
  <si>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</si>
  <si>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</si>
  <si>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</si>
  <si>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</si>
  <si>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</si>
  <si>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</si>
  <si>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Durchschnittswert</t>
  </si>
  <si>
    <t>Fix und Variabel</t>
  </si>
  <si>
    <t>Haushaltskosten Fam. Petersen</t>
  </si>
  <si>
    <t>Vorjahre</t>
  </si>
  <si>
    <t>Januar2</t>
  </si>
  <si>
    <t>Max.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</si>
</sst>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9" fontId="0" fillId="0" borderId="0" xfId="1" applyFont="1"/>
    <xf numFmtId="164" fontId="0" fillId="0" borderId="0" xfId="2" applyFont="1"/>
    <xf numFmtId="164" fontId="0" fillId="0" borderId="0" xfId="0" applyNumberFormat="1"/>
    <xf numFmtId="0" fontId="3" fillId="0" borderId="0" xfId="0" applyFont="1"/>
    <xf numFmtId="164" fontId="3" fillId="0" borderId="0" xfId="2" applyFont="1"/>
    <xf numFmtId="0" fontId="4" fillId="0" borderId="0" xfId="0" applyFont="1" applyAlignment="1">
      <alignment wrapText="1"/>
    </xf>
    <xf numFmtId="44" fontId="0" fillId="0" borderId="0" xfId="0" applyNumberFormat="1"/>
    <xf numFmtId="0" fontId="5" fillId="0" borderId="0" xfId="3"/>
    <xf numFmtId="165" fontId="0" fillId="0" borderId="0" xfId="0" applyNumberFormat="1"/>
    <xf numFmtId="165" fontId="0" fillId="0" borderId="0" xfId="2" applyNumberFormat="1" applyFont="1"/>
    <xf numFmtId="165" fontId="3" fillId="0" borderId="0" xfId="2" applyNumberFormat="1" applyFont="1"/>
    <xf numFmtId="165" fontId="1" fillId="0" borderId="0" xfId="0" applyNumberFormat="1" applyFont="1"/>
    <xf numFmtId="165" fontId="0" fillId="0" borderId="0" xfId="1" applyNumberFormat="1" applyFont="1"/>
    <xf numFmtId="165" fontId="3" fillId="0" borderId="0" xfId="0" applyNumberFormat="1" applyFont="1"/>
    <xf numFmtId="164" fontId="0" fillId="0" borderId="0" xfId="0" applyNumberFormat="1" applyFont="1"/>
  </cellXfs>
  <cellStyles count="4">
    <cellStyle name="Link" xfId="3" builtinId="8"/>
    <cellStyle name="Prozent" xfId="1" builtinId="5"/>
    <cellStyle name="Standard" xfId="0" builtinId="0"/>
    <cellStyle name="Währung" xfId="2" builtinId="4"/>
  </cellStyles>
  <dxfs count="2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4" formatCode="_ &quot;€&quot;\ * #,##0.00_ ;_ &quot;€&quot;\ * \-#,##0.00_ ;_ &quot;€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2015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1"/>
          <c:order val="1"/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'2011-2015'!$AY$11:$BJ$11</c15:sqref>
                  </c15:fullRef>
                </c:ext>
              </c:extLst>
              <c:f>'2011-2015'!$BE$11:$BJ$11</c:f>
              <c:strCache>
                <c:ptCount val="6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'2011-2015'!$AY$13:$BJ$13</c15:sqref>
                  </c15:fullRef>
                </c:ext>
              </c:extLst>
              <c:f>'2011-2015'!$BE$13:$BJ$13</c:f>
              <c:numCache>
                <c:formatCode>_-* #,##0.00\ [$€-407]_-;\-* #,##0.00\ [$€-407]_-;_-* "-"??\ [$€-407]_-;_-@_-</c:formatCode>
                <c:ptCount val="6"/>
                <c:pt idx="0">
                  <c:v>140</c:v>
                </c:pt>
                <c:pt idx="1">
                  <c:v>150</c:v>
                </c:pt>
                <c:pt idx="2">
                  <c:v>160</c:v>
                </c:pt>
                <c:pt idx="3">
                  <c:v>140</c:v>
                </c:pt>
                <c:pt idx="4">
                  <c:v>150</c:v>
                </c:pt>
                <c:pt idx="5">
                  <c:v>160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73E-45D4-8AB1-ECEFE7D0EC41}"/>
            </c:ext>
          </c:extLst>
        </c:ser>
        <c:ser>
          <c:idx val="2"/>
          <c:order val="2"/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'2011-2015'!$AY$11:$BJ$11</c15:sqref>
                  </c15:fullRef>
                </c:ext>
              </c:extLst>
              <c:f>'2011-2015'!$BE$11:$BJ$11</c:f>
              <c:strCache>
                <c:ptCount val="6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'2011-2015'!$AY$14:$BJ$14</c15:sqref>
                  </c15:fullRef>
                </c:ext>
              </c:extLst>
              <c:f>'2011-2015'!$BE$14:$BJ$14</c:f>
              <c:numCache>
                <c:formatCode>_-* #,##0.00\ [$€-407]_-;\-* #,##0.00\ [$€-407]_-;_-* "-"??\ [$€-407]_-;_-@_-</c:formatCode>
                <c:ptCount val="6"/>
                <c:pt idx="0">
                  <c:v>30</c:v>
                </c:pt>
                <c:pt idx="1">
                  <c:v>60</c:v>
                </c:pt>
                <c:pt idx="2">
                  <c:v>90</c:v>
                </c:pt>
                <c:pt idx="3">
                  <c:v>30</c:v>
                </c:pt>
                <c:pt idx="4">
                  <c:v>60</c:v>
                </c:pt>
                <c:pt idx="5">
                  <c:v>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73E-45D4-8AB1-ECEFE7D0EC41}"/>
            </c:ext>
          </c:extLst>
        </c:ser>
        <c:ser>
          <c:idx val="3"/>
          <c:order val="3"/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'2011-2015'!$AY$11:$BJ$11</c15:sqref>
                  </c15:fullRef>
                </c:ext>
              </c:extLst>
              <c:f>'2011-2015'!$BE$11:$BJ$11</c:f>
              <c:strCache>
                <c:ptCount val="6"/>
                <c:pt idx="0">
                  <c:v>Juli</c:v>
                </c:pt>
                <c:pt idx="1">
                  <c:v>August</c:v>
                </c:pt>
                <c:pt idx="2">
                  <c:v>September</c:v>
                </c:pt>
                <c:pt idx="3">
                  <c:v>Oktober</c:v>
                </c:pt>
                <c:pt idx="4">
                  <c:v>November</c:v>
                </c:pt>
                <c:pt idx="5">
                  <c:v>Dezember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'2011-2015'!$AY$15:$BJ$15</c15:sqref>
                  </c15:fullRef>
                </c:ext>
              </c:extLst>
              <c:f>'2011-2015'!$BE$15:$BJ$15</c:f>
              <c:numCache>
                <c:formatCode>_-* #,##0.00\ [$€-407]_-;\-* #,##0.00\ [$€-407]_-;_-* "-"??\ [$€-407]_-;_-@_-</c:formatCode>
                <c:ptCount val="6"/>
                <c:pt idx="0">
                  <c:v>80</c:v>
                </c:pt>
                <c:pt idx="1">
                  <c:v>100</c:v>
                </c:pt>
                <c:pt idx="2">
                  <c:v>120</c:v>
                </c:pt>
                <c:pt idx="3">
                  <c:v>80</c:v>
                </c:pt>
                <c:pt idx="4">
                  <c:v>100</c:v>
                </c:pt>
                <c:pt idx="5">
                  <c:v>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73E-45D4-8AB1-ECEFE7D0E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23579120"/>
        <c:axId val="369897328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28575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cat>
                  <c:strRef>
                    <c:extLst>
                      <c:ext uri="{02D57815-91ED-43cb-92C2-25804820EDAC}">
                        <c15:fullRef>
                          <c15:sqref>'2011-2015'!$AY$11:$BJ$11</c15:sqref>
                        </c15:fullRef>
                        <c15:formulaRef>
                          <c15:sqref>'2011-2015'!$BE$11:$BJ$11</c15:sqref>
                        </c15:formulaRef>
                      </c:ext>
                    </c:extLst>
                    <c:strCache>
                      <c:ptCount val="6"/>
                      <c:pt idx="0">
                        <c:v>Juli</c:v>
                      </c:pt>
                      <c:pt idx="1">
                        <c:v>August</c:v>
                      </c:pt>
                      <c:pt idx="2">
                        <c:v>September</c:v>
                      </c:pt>
                      <c:pt idx="3">
                        <c:v>Oktober</c:v>
                      </c:pt>
                      <c:pt idx="4">
                        <c:v>November</c:v>
                      </c:pt>
                      <c:pt idx="5">
                        <c:v>Dezember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ullRef>
                          <c15:sqref>'2011-2015'!$AY$12:$BJ$12</c15:sqref>
                        </c15:fullRef>
                        <c15:formulaRef>
                          <c15:sqref>'2011-2015'!$BE$12:$BJ$12</c15:sqref>
                        </c15:formulaRef>
                      </c:ext>
                    </c:extLst>
                    <c:numCache>
                      <c:formatCode>General</c:formatCode>
                      <c:ptCount val="6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873E-45D4-8AB1-ECEFE7D0EC41}"/>
                  </c:ext>
                </c:extLst>
              </c15:ser>
            </c15:filteredLineSeries>
          </c:ext>
        </c:extLst>
      </c:lineChart>
      <c:catAx>
        <c:axId val="42357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9897328"/>
        <c:crosses val="autoZero"/>
        <c:auto val="1"/>
        <c:lblAlgn val="ctr"/>
        <c:lblOffset val="100"/>
        <c:noMultiLvlLbl val="0"/>
      </c:catAx>
      <c:valAx>
        <c:axId val="36989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Variable Kosten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_-* #,##0.00\ [$€-407]_-;\-* #,##0.00\ [$€-407]_-;_-* &quot;-&quot;??\ [$€-407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23579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55</xdr:col>
      <xdr:colOff>407670</xdr:colOff>
      <xdr:row>17</xdr:row>
      <xdr:rowOff>125730</xdr:rowOff>
    </xdr:from>
    <xdr:to>
      <xdr:col>61</xdr:col>
      <xdr:colOff>506730</xdr:colOff>
      <xdr:row>32</xdr:row>
      <xdr:rowOff>80010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263C7EB5-737B-4CA3-8770-3BC7369299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le1" displayName="Tabelle1" ref="AY11:BL17" totalsRowCount="1" dataDxfId="28" dataCellStyle="Währung">
  <autoFilter ref="AY11:BL16"/>
  <tableColumns count="14">
    <tableColumn id="1" name="Januar" totalsRowFunction="custom" dataDxfId="27" totalsRowDxfId="26" dataCellStyle="Währung">
      <totalsRowFormula>IF(AY16&lt;350,"gut","nicht gut")</totalsRowFormula>
    </tableColumn>
    <tableColumn id="2" name="Februar" totalsRowFunction="custom" dataDxfId="25" totalsRowDxfId="24" dataCellStyle="Währung">
      <totalsRowFormula>IF(AZ16&lt;350,"gut","nicht gut")</totalsRowFormula>
    </tableColumn>
    <tableColumn id="3" name="März" totalsRowFunction="custom" dataDxfId="23" totalsRowDxfId="22" dataCellStyle="Währung">
      <totalsRowFormula>IF(BA16&lt;350,"gut","nicht gut")</totalsRowFormula>
    </tableColumn>
    <tableColumn id="4" name="April" totalsRowFunction="custom" dataDxfId="21" totalsRowDxfId="20" dataCellStyle="Währung">
      <totalsRowFormula>IF(BB16&lt;350,"gut","nicht gut")</totalsRowFormula>
    </tableColumn>
    <tableColumn id="5" name="Mai" totalsRowFunction="custom" dataDxfId="19" totalsRowDxfId="18" dataCellStyle="Währung">
      <totalsRowFormula>IF(BC16&lt;350,"gut","nicht gut")</totalsRowFormula>
    </tableColumn>
    <tableColumn id="6" name="Juni" totalsRowFunction="custom" dataDxfId="17" totalsRowDxfId="16" dataCellStyle="Währung">
      <totalsRowFormula>IF(BD16&lt;350,"gut","nicht gut")</totalsRowFormula>
    </tableColumn>
    <tableColumn id="7" name="Juli" totalsRowFunction="custom" dataDxfId="15" totalsRowDxfId="14" dataCellStyle="Währung">
      <totalsRowFormula>IF(BE16&lt;350,"gut","nicht gut")</totalsRowFormula>
    </tableColumn>
    <tableColumn id="8" name="August" totalsRowFunction="custom" dataDxfId="13" totalsRowDxfId="12" dataCellStyle="Währung">
      <totalsRowFormula>IF(BF16&lt;350,"gut","nicht gut")</totalsRowFormula>
    </tableColumn>
    <tableColumn id="9" name="September" totalsRowFunction="custom" dataDxfId="11" totalsRowDxfId="10" dataCellStyle="Währung">
      <totalsRowFormula>IF(BG16&lt;350,"gut","nicht gut")</totalsRowFormula>
    </tableColumn>
    <tableColumn id="10" name="Oktober" totalsRowFunction="custom" dataDxfId="9" totalsRowDxfId="8" dataCellStyle="Währung">
      <totalsRowFormula>IF(BH16&lt;350,"gut","nicht gut")</totalsRowFormula>
    </tableColumn>
    <tableColumn id="11" name="November" totalsRowFunction="custom" dataDxfId="7" totalsRowDxfId="6" dataCellStyle="Währung">
      <totalsRowFormula>IF(BI16&lt;350,"gut","nicht gut")</totalsRowFormula>
    </tableColumn>
    <tableColumn id="12" name="Dezember" totalsRowFunction="custom" dataDxfId="5" totalsRowDxfId="4" dataCellStyle="Währung">
      <totalsRowFormula>IF(BJ16&lt;350,"gut","nicht gut")</totalsRowFormula>
    </tableColumn>
    <tableColumn id="13" name="Max." totalsRowFunction="custom" dataDxfId="3" totalsRowDxfId="2" dataCellStyle="Währung">
      <calculatedColumnFormula>MAX(Tabelle1[[#This Row],[Januar]:[Dezember]])</calculatedColumnFormula>
      <totalsRowFormula>IF(BK16&lt;350,"gut","nicht gut")</totalsRowFormula>
    </tableColumn>
    <tableColumn id="14" name="Januar2" totalsRowFunction="custom" dataDxfId="1" totalsRowDxfId="0" dataCellStyle="Währung">
      <totalsRowFormula>IF(BL16&lt;350,"gut","nicht gut")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2"/>
  <sheetViews>
    <sheetView tabSelected="1" workbookViewId="0"/>
  </sheetViews>
  <sheetFormatPr baseColWidth="10" defaultColWidth="10.33203125" defaultRowHeight="14.4" x14ac:dyDescent="0.3"/>
  <cols>
    <col min="1" max="1" width="21.5546875" customWidth="1"/>
    <col min="2" max="2" width="11.88671875" bestFit="1" customWidth="1"/>
    <col min="3" max="13" width="10.33203125" customWidth="1"/>
    <col min="14" max="14" width="15.88671875" style="5" bestFit="1" customWidth="1"/>
    <col min="15" max="58" width="10.44140625" bestFit="1" customWidth="1"/>
    <col min="59" max="59" width="12.109375" customWidth="1"/>
    <col min="60" max="60" width="10.44140625" bestFit="1" customWidth="1"/>
    <col min="61" max="61" width="11.77734375" customWidth="1"/>
    <col min="62" max="63" width="11.33203125" customWidth="1"/>
    <col min="64" max="64" width="10.88671875" bestFit="1" customWidth="1"/>
  </cols>
  <sheetData>
    <row r="1" spans="1:64" ht="42" x14ac:dyDescent="0.4">
      <c r="A1" s="7" t="s">
        <v>23</v>
      </c>
      <c r="B1" s="7"/>
      <c r="C1" s="7"/>
    </row>
    <row r="3" spans="1:64" x14ac:dyDescent="0.3">
      <c r="B3">
        <v>2011</v>
      </c>
      <c r="O3">
        <v>2012</v>
      </c>
      <c r="AA3">
        <v>2013</v>
      </c>
      <c r="AM3">
        <v>2014</v>
      </c>
      <c r="AY3">
        <v>2015</v>
      </c>
      <c r="BL3">
        <v>2015</v>
      </c>
    </row>
    <row r="4" spans="1:64" ht="18" x14ac:dyDescent="0.35">
      <c r="A4" s="1" t="s">
        <v>4</v>
      </c>
    </row>
    <row r="5" spans="1:64" x14ac:dyDescent="0.3">
      <c r="A5" t="s">
        <v>0</v>
      </c>
      <c r="B5" s="11">
        <v>490</v>
      </c>
      <c r="O5" s="11">
        <v>515</v>
      </c>
      <c r="AA5" s="11">
        <v>530</v>
      </c>
      <c r="AM5" s="11">
        <v>540</v>
      </c>
      <c r="AY5" s="11">
        <v>550</v>
      </c>
      <c r="BL5" s="11">
        <v>550</v>
      </c>
    </row>
    <row r="6" spans="1:64" x14ac:dyDescent="0.3">
      <c r="A6" t="s">
        <v>1</v>
      </c>
      <c r="B6" s="11">
        <v>160</v>
      </c>
      <c r="O6" s="11">
        <v>180</v>
      </c>
      <c r="AA6" s="11">
        <v>190</v>
      </c>
      <c r="AM6" s="11">
        <v>200</v>
      </c>
      <c r="AY6" s="11">
        <v>180</v>
      </c>
      <c r="BL6" s="11">
        <v>180</v>
      </c>
    </row>
    <row r="7" spans="1:64" x14ac:dyDescent="0.3">
      <c r="A7" t="s">
        <v>2</v>
      </c>
      <c r="B7" s="11">
        <v>160</v>
      </c>
      <c r="O7" s="11">
        <v>170</v>
      </c>
      <c r="AA7" s="11">
        <v>180</v>
      </c>
      <c r="AM7" s="11">
        <v>190</v>
      </c>
      <c r="AY7" s="11">
        <v>200</v>
      </c>
      <c r="BL7" s="11">
        <v>200</v>
      </c>
    </row>
    <row r="8" spans="1:64" x14ac:dyDescent="0.3">
      <c r="A8" t="s">
        <v>3</v>
      </c>
      <c r="B8" s="11">
        <f>SUM(B5:B7)</f>
        <v>810</v>
      </c>
      <c r="C8" s="2">
        <f>B8/B19</f>
        <v>0.83505154639175261</v>
      </c>
      <c r="O8" s="11">
        <f>SUM(O5:O7)</f>
        <v>865</v>
      </c>
      <c r="AA8" s="11">
        <f>SUM(AA5:AA7)</f>
        <v>900</v>
      </c>
      <c r="AM8" s="11">
        <f>SUM(AM5:AM7)</f>
        <v>930</v>
      </c>
      <c r="AY8" s="11">
        <f>SUM(AY5:AY7)</f>
        <v>930</v>
      </c>
      <c r="BL8" s="11">
        <f>SUM(BL5:BL7)</f>
        <v>930</v>
      </c>
    </row>
    <row r="9" spans="1:64" x14ac:dyDescent="0.3">
      <c r="B9" s="8">
        <f>B8*12</f>
        <v>9720</v>
      </c>
    </row>
    <row r="11" spans="1:64" x14ac:dyDescent="0.3">
      <c r="B11" t="s">
        <v>9</v>
      </c>
      <c r="C11" t="s">
        <v>10</v>
      </c>
      <c r="D11" t="s">
        <v>11</v>
      </c>
      <c r="E11" t="s">
        <v>12</v>
      </c>
      <c r="F11" t="s">
        <v>13</v>
      </c>
      <c r="G11" t="s">
        <v>14</v>
      </c>
      <c r="H11" t="s">
        <v>15</v>
      </c>
      <c r="I11" t="s">
        <v>16</v>
      </c>
      <c r="J11" t="s">
        <v>17</v>
      </c>
      <c r="K11" t="s">
        <v>18</v>
      </c>
      <c r="L11" t="s">
        <v>19</v>
      </c>
      <c r="M11" t="s">
        <v>20</v>
      </c>
      <c r="N11" s="5" t="s">
        <v>21</v>
      </c>
      <c r="O11" t="s">
        <v>9</v>
      </c>
      <c r="P11" t="s">
        <v>10</v>
      </c>
      <c r="Q11" t="s">
        <v>11</v>
      </c>
      <c r="R11" t="s">
        <v>12</v>
      </c>
      <c r="S11" t="s">
        <v>13</v>
      </c>
      <c r="T11" t="s">
        <v>14</v>
      </c>
      <c r="U11" t="s">
        <v>15</v>
      </c>
      <c r="V11" t="s">
        <v>16</v>
      </c>
      <c r="W11" t="s">
        <v>17</v>
      </c>
      <c r="X11" t="s">
        <v>18</v>
      </c>
      <c r="Y11" t="s">
        <v>19</v>
      </c>
      <c r="Z11" t="s">
        <v>20</v>
      </c>
      <c r="AA11" t="s">
        <v>9</v>
      </c>
      <c r="AB11" t="s">
        <v>10</v>
      </c>
      <c r="AC11" t="s">
        <v>11</v>
      </c>
      <c r="AD11" t="s">
        <v>12</v>
      </c>
      <c r="AE11" t="s">
        <v>13</v>
      </c>
      <c r="AF11" t="s">
        <v>14</v>
      </c>
      <c r="AG11" t="s">
        <v>15</v>
      </c>
      <c r="AH11" t="s">
        <v>16</v>
      </c>
      <c r="AI11" t="s">
        <v>17</v>
      </c>
      <c r="AJ11" t="s">
        <v>18</v>
      </c>
      <c r="AK11" t="s">
        <v>19</v>
      </c>
      <c r="AL11" t="s">
        <v>20</v>
      </c>
      <c r="AM11" t="s">
        <v>9</v>
      </c>
      <c r="AN11" t="s">
        <v>10</v>
      </c>
      <c r="AO11" t="s">
        <v>11</v>
      </c>
      <c r="AP11" t="s">
        <v>12</v>
      </c>
      <c r="AQ11" t="s">
        <v>13</v>
      </c>
      <c r="AR11" t="s">
        <v>14</v>
      </c>
      <c r="AS11" t="s">
        <v>15</v>
      </c>
      <c r="AT11" t="s">
        <v>16</v>
      </c>
      <c r="AU11" t="s">
        <v>17</v>
      </c>
      <c r="AV11" t="s">
        <v>18</v>
      </c>
      <c r="AW11" t="s">
        <v>19</v>
      </c>
      <c r="AX11" t="s">
        <v>20</v>
      </c>
      <c r="AY11" t="s">
        <v>9</v>
      </c>
      <c r="AZ11" t="s">
        <v>10</v>
      </c>
      <c r="BA11" t="s">
        <v>11</v>
      </c>
      <c r="BB11" t="s">
        <v>12</v>
      </c>
      <c r="BC11" t="s">
        <v>13</v>
      </c>
      <c r="BD11" t="s">
        <v>14</v>
      </c>
      <c r="BE11" t="s">
        <v>15</v>
      </c>
      <c r="BF11" t="s">
        <v>16</v>
      </c>
      <c r="BG11" t="s">
        <v>17</v>
      </c>
      <c r="BH11" t="s">
        <v>18</v>
      </c>
      <c r="BI11" t="s">
        <v>19</v>
      </c>
      <c r="BJ11" t="s">
        <v>20</v>
      </c>
      <c r="BK11" t="s">
        <v>26</v>
      </c>
      <c r="BL11" t="s">
        <v>25</v>
      </c>
    </row>
    <row r="12" spans="1:64" ht="18" x14ac:dyDescent="0.35">
      <c r="A12" s="1" t="s">
        <v>5</v>
      </c>
      <c r="BK12" s="3"/>
    </row>
    <row r="13" spans="1:64" s="10" customFormat="1" x14ac:dyDescent="0.3">
      <c r="A13" s="10" t="s">
        <v>6</v>
      </c>
      <c r="B13" s="11">
        <v>90</v>
      </c>
      <c r="C13" s="11">
        <v>95</v>
      </c>
      <c r="D13" s="11">
        <v>85</v>
      </c>
      <c r="E13" s="11">
        <v>90</v>
      </c>
      <c r="F13" s="11">
        <v>95</v>
      </c>
      <c r="G13" s="11">
        <v>85</v>
      </c>
      <c r="H13" s="11">
        <v>90</v>
      </c>
      <c r="I13" s="11">
        <v>95</v>
      </c>
      <c r="J13" s="11">
        <v>85</v>
      </c>
      <c r="K13" s="11">
        <v>90</v>
      </c>
      <c r="L13" s="11">
        <v>95</v>
      </c>
      <c r="M13" s="11">
        <v>85</v>
      </c>
      <c r="N13" s="12">
        <f>SUM(B13:M13)/12</f>
        <v>90</v>
      </c>
      <c r="O13" s="11">
        <v>95</v>
      </c>
      <c r="P13" s="11">
        <v>100</v>
      </c>
      <c r="Q13" s="11">
        <v>90</v>
      </c>
      <c r="R13" s="11">
        <v>95</v>
      </c>
      <c r="S13" s="11">
        <v>100</v>
      </c>
      <c r="T13" s="11">
        <v>90</v>
      </c>
      <c r="U13" s="11">
        <v>95</v>
      </c>
      <c r="V13" s="11">
        <v>100</v>
      </c>
      <c r="W13" s="11">
        <v>90</v>
      </c>
      <c r="X13" s="11">
        <v>95</v>
      </c>
      <c r="Y13" s="11">
        <v>100</v>
      </c>
      <c r="Z13" s="11">
        <v>90</v>
      </c>
      <c r="AA13" s="11">
        <v>105</v>
      </c>
      <c r="AB13" s="11">
        <v>120</v>
      </c>
      <c r="AC13" s="11">
        <v>110</v>
      </c>
      <c r="AD13" s="11">
        <v>105</v>
      </c>
      <c r="AE13" s="11">
        <v>120</v>
      </c>
      <c r="AF13" s="11">
        <v>110</v>
      </c>
      <c r="AG13" s="11">
        <v>105</v>
      </c>
      <c r="AH13" s="11">
        <v>120</v>
      </c>
      <c r="AI13" s="11">
        <v>110</v>
      </c>
      <c r="AJ13" s="11">
        <v>105</v>
      </c>
      <c r="AK13" s="11">
        <v>120</v>
      </c>
      <c r="AL13" s="11">
        <v>110</v>
      </c>
      <c r="AM13" s="11">
        <v>125</v>
      </c>
      <c r="AN13" s="11">
        <v>130</v>
      </c>
      <c r="AO13" s="11">
        <v>140</v>
      </c>
      <c r="AP13" s="11">
        <v>125</v>
      </c>
      <c r="AQ13" s="11">
        <v>130</v>
      </c>
      <c r="AR13" s="11">
        <v>140</v>
      </c>
      <c r="AS13" s="11">
        <v>125</v>
      </c>
      <c r="AT13" s="11">
        <v>130</v>
      </c>
      <c r="AU13" s="11">
        <v>140</v>
      </c>
      <c r="AV13" s="11">
        <v>125</v>
      </c>
      <c r="AW13" s="11">
        <v>130</v>
      </c>
      <c r="AX13" s="11">
        <v>140</v>
      </c>
      <c r="AY13" s="11">
        <v>140</v>
      </c>
      <c r="AZ13" s="11">
        <v>150</v>
      </c>
      <c r="BA13" s="11">
        <v>160</v>
      </c>
      <c r="BB13" s="11">
        <v>140</v>
      </c>
      <c r="BC13" s="11">
        <v>150</v>
      </c>
      <c r="BD13" s="11">
        <v>160</v>
      </c>
      <c r="BE13" s="11">
        <v>140</v>
      </c>
      <c r="BF13" s="11">
        <v>150</v>
      </c>
      <c r="BG13" s="11">
        <v>160</v>
      </c>
      <c r="BH13" s="11">
        <v>140</v>
      </c>
      <c r="BI13" s="11">
        <v>150</v>
      </c>
      <c r="BJ13" s="11">
        <v>160</v>
      </c>
      <c r="BK13" s="11">
        <f>MAX(Tabelle1[[#This Row],[Januar]:[Dezember]])</f>
        <v>160</v>
      </c>
      <c r="BL13" s="11">
        <v>153.636363636364</v>
      </c>
    </row>
    <row r="14" spans="1:64" s="10" customFormat="1" x14ac:dyDescent="0.3">
      <c r="A14" s="10" t="s">
        <v>7</v>
      </c>
      <c r="B14" s="11">
        <v>20</v>
      </c>
      <c r="C14" s="11">
        <v>50</v>
      </c>
      <c r="D14" s="11">
        <v>0</v>
      </c>
      <c r="E14" s="11">
        <v>20</v>
      </c>
      <c r="F14" s="11">
        <v>50</v>
      </c>
      <c r="G14" s="11">
        <v>0</v>
      </c>
      <c r="H14" s="11">
        <v>20</v>
      </c>
      <c r="I14" s="11">
        <v>50</v>
      </c>
      <c r="J14" s="11">
        <v>0</v>
      </c>
      <c r="K14" s="11">
        <v>20</v>
      </c>
      <c r="L14" s="11">
        <v>50</v>
      </c>
      <c r="M14" s="11">
        <v>0</v>
      </c>
      <c r="N14" s="12">
        <f t="shared" ref="N14:N16" si="0">SUM(B14:M14)/12</f>
        <v>23.333333333333332</v>
      </c>
      <c r="O14" s="11">
        <v>30</v>
      </c>
      <c r="P14" s="11">
        <v>60</v>
      </c>
      <c r="Q14" s="11">
        <v>10</v>
      </c>
      <c r="R14" s="11">
        <v>30</v>
      </c>
      <c r="S14" s="11">
        <v>60</v>
      </c>
      <c r="T14" s="11">
        <v>10</v>
      </c>
      <c r="U14" s="11">
        <v>30</v>
      </c>
      <c r="V14" s="11">
        <v>60</v>
      </c>
      <c r="W14" s="11">
        <v>10</v>
      </c>
      <c r="X14" s="11">
        <v>30</v>
      </c>
      <c r="Y14" s="11">
        <v>60</v>
      </c>
      <c r="Z14" s="11">
        <v>10</v>
      </c>
      <c r="AA14" s="11">
        <v>35</v>
      </c>
      <c r="AB14" s="11">
        <v>50</v>
      </c>
      <c r="AC14" s="11">
        <v>70</v>
      </c>
      <c r="AD14" s="11">
        <v>35</v>
      </c>
      <c r="AE14" s="11">
        <v>50</v>
      </c>
      <c r="AF14" s="11">
        <v>70</v>
      </c>
      <c r="AG14" s="11">
        <v>35</v>
      </c>
      <c r="AH14" s="11">
        <v>50</v>
      </c>
      <c r="AI14" s="11">
        <v>70</v>
      </c>
      <c r="AJ14" s="11">
        <v>35</v>
      </c>
      <c r="AK14" s="11">
        <v>50</v>
      </c>
      <c r="AL14" s="11">
        <v>70</v>
      </c>
      <c r="AM14" s="11">
        <v>25</v>
      </c>
      <c r="AN14" s="11">
        <v>55</v>
      </c>
      <c r="AO14" s="11">
        <v>80</v>
      </c>
      <c r="AP14" s="11">
        <v>25</v>
      </c>
      <c r="AQ14" s="11">
        <v>55</v>
      </c>
      <c r="AR14" s="11">
        <v>80</v>
      </c>
      <c r="AS14" s="11">
        <v>25</v>
      </c>
      <c r="AT14" s="11">
        <v>55</v>
      </c>
      <c r="AU14" s="11">
        <v>80</v>
      </c>
      <c r="AV14" s="11">
        <v>25</v>
      </c>
      <c r="AW14" s="11">
        <v>55</v>
      </c>
      <c r="AX14" s="11">
        <v>80</v>
      </c>
      <c r="AY14" s="11">
        <v>30</v>
      </c>
      <c r="AZ14" s="11">
        <v>60</v>
      </c>
      <c r="BA14" s="11">
        <v>90</v>
      </c>
      <c r="BB14" s="11">
        <v>30</v>
      </c>
      <c r="BC14" s="11">
        <v>60</v>
      </c>
      <c r="BD14" s="11">
        <v>90</v>
      </c>
      <c r="BE14" s="11">
        <v>30</v>
      </c>
      <c r="BF14" s="11">
        <v>60</v>
      </c>
      <c r="BG14" s="11">
        <v>90</v>
      </c>
      <c r="BH14" s="11">
        <v>30</v>
      </c>
      <c r="BI14" s="11">
        <v>60</v>
      </c>
      <c r="BJ14" s="11">
        <v>90</v>
      </c>
      <c r="BK14" s="11">
        <f>MAX(Tabelle1[[#This Row],[Januar]:[Dezember]])</f>
        <v>90</v>
      </c>
      <c r="BL14" s="11">
        <v>70.909090909090907</v>
      </c>
    </row>
    <row r="15" spans="1:64" s="10" customFormat="1" x14ac:dyDescent="0.3">
      <c r="A15" s="10" t="s">
        <v>8</v>
      </c>
      <c r="B15" s="11">
        <v>50</v>
      </c>
      <c r="C15" s="11">
        <v>20</v>
      </c>
      <c r="D15" s="11">
        <v>30</v>
      </c>
      <c r="E15" s="11">
        <v>50</v>
      </c>
      <c r="F15" s="11">
        <v>20</v>
      </c>
      <c r="G15" s="11">
        <v>30</v>
      </c>
      <c r="H15" s="11">
        <v>50</v>
      </c>
      <c r="I15" s="11">
        <v>20</v>
      </c>
      <c r="J15" s="11">
        <v>30</v>
      </c>
      <c r="K15" s="11">
        <v>50</v>
      </c>
      <c r="L15" s="11">
        <v>20</v>
      </c>
      <c r="M15" s="11">
        <v>30</v>
      </c>
      <c r="N15" s="12">
        <f t="shared" si="0"/>
        <v>33.333333333333336</v>
      </c>
      <c r="O15" s="11">
        <v>60</v>
      </c>
      <c r="P15" s="11">
        <v>30</v>
      </c>
      <c r="Q15" s="11">
        <v>40</v>
      </c>
      <c r="R15" s="11">
        <v>60</v>
      </c>
      <c r="S15" s="11">
        <v>30</v>
      </c>
      <c r="T15" s="11">
        <v>40</v>
      </c>
      <c r="U15" s="11">
        <v>60</v>
      </c>
      <c r="V15" s="11">
        <v>30</v>
      </c>
      <c r="W15" s="11">
        <v>40</v>
      </c>
      <c r="X15" s="11">
        <v>60</v>
      </c>
      <c r="Y15" s="11">
        <v>30</v>
      </c>
      <c r="Z15" s="11">
        <v>40</v>
      </c>
      <c r="AA15" s="11">
        <v>60</v>
      </c>
      <c r="AB15" s="11">
        <v>80</v>
      </c>
      <c r="AC15" s="11">
        <v>100</v>
      </c>
      <c r="AD15" s="11">
        <v>60</v>
      </c>
      <c r="AE15" s="11">
        <v>80</v>
      </c>
      <c r="AF15" s="11">
        <v>100</v>
      </c>
      <c r="AG15" s="11">
        <v>60</v>
      </c>
      <c r="AH15" s="11">
        <v>80</v>
      </c>
      <c r="AI15" s="11">
        <v>100</v>
      </c>
      <c r="AJ15" s="11">
        <v>60</v>
      </c>
      <c r="AK15" s="11">
        <v>80</v>
      </c>
      <c r="AL15" s="11">
        <v>100</v>
      </c>
      <c r="AM15" s="11">
        <v>70</v>
      </c>
      <c r="AN15" s="11">
        <v>90</v>
      </c>
      <c r="AO15" s="11">
        <v>110</v>
      </c>
      <c r="AP15" s="11">
        <v>70</v>
      </c>
      <c r="AQ15" s="11">
        <v>90</v>
      </c>
      <c r="AR15" s="11">
        <v>110</v>
      </c>
      <c r="AS15" s="11">
        <v>70</v>
      </c>
      <c r="AT15" s="11">
        <v>90</v>
      </c>
      <c r="AU15" s="11">
        <v>110</v>
      </c>
      <c r="AV15" s="11">
        <v>70</v>
      </c>
      <c r="AW15" s="11">
        <v>90</v>
      </c>
      <c r="AX15" s="11">
        <v>110</v>
      </c>
      <c r="AY15" s="11">
        <v>80</v>
      </c>
      <c r="AZ15" s="11">
        <v>100</v>
      </c>
      <c r="BA15" s="11">
        <v>120</v>
      </c>
      <c r="BB15" s="11">
        <v>80</v>
      </c>
      <c r="BC15" s="11">
        <v>100</v>
      </c>
      <c r="BD15" s="11">
        <v>120</v>
      </c>
      <c r="BE15" s="11">
        <v>80</v>
      </c>
      <c r="BF15" s="11">
        <v>100</v>
      </c>
      <c r="BG15" s="11">
        <v>120</v>
      </c>
      <c r="BH15" s="11">
        <v>80</v>
      </c>
      <c r="BI15" s="11">
        <v>100</v>
      </c>
      <c r="BJ15" s="11">
        <v>120</v>
      </c>
      <c r="BK15" s="11">
        <f>MAX(Tabelle1[[#This Row],[Januar]:[Dezember]])</f>
        <v>120</v>
      </c>
      <c r="BL15" s="11">
        <v>107.272727272727</v>
      </c>
    </row>
    <row r="16" spans="1:64" s="10" customFormat="1" x14ac:dyDescent="0.3">
      <c r="A16" s="10" t="s">
        <v>3</v>
      </c>
      <c r="B16" s="11">
        <f>SUM(B13:B15)</f>
        <v>160</v>
      </c>
      <c r="C16" s="11">
        <f t="shared" ref="C16:BI16" si="1">SUM(C13:C15)</f>
        <v>165</v>
      </c>
      <c r="D16" s="11">
        <f t="shared" si="1"/>
        <v>115</v>
      </c>
      <c r="E16" s="11">
        <f t="shared" si="1"/>
        <v>160</v>
      </c>
      <c r="F16" s="11">
        <f t="shared" si="1"/>
        <v>165</v>
      </c>
      <c r="G16" s="11">
        <f t="shared" si="1"/>
        <v>115</v>
      </c>
      <c r="H16" s="11">
        <f t="shared" si="1"/>
        <v>160</v>
      </c>
      <c r="I16" s="11">
        <f t="shared" si="1"/>
        <v>165</v>
      </c>
      <c r="J16" s="11">
        <f t="shared" si="1"/>
        <v>115</v>
      </c>
      <c r="K16" s="11">
        <f t="shared" si="1"/>
        <v>160</v>
      </c>
      <c r="L16" s="11">
        <f t="shared" si="1"/>
        <v>165</v>
      </c>
      <c r="M16" s="11">
        <f t="shared" si="1"/>
        <v>115</v>
      </c>
      <c r="N16" s="12">
        <f t="shared" si="0"/>
        <v>146.66666666666666</v>
      </c>
      <c r="O16" s="11">
        <f t="shared" si="1"/>
        <v>185</v>
      </c>
      <c r="P16" s="11">
        <f t="shared" si="1"/>
        <v>190</v>
      </c>
      <c r="Q16" s="11">
        <f t="shared" si="1"/>
        <v>140</v>
      </c>
      <c r="R16" s="11">
        <f t="shared" si="1"/>
        <v>185</v>
      </c>
      <c r="S16" s="11">
        <f t="shared" si="1"/>
        <v>190</v>
      </c>
      <c r="T16" s="11">
        <f t="shared" si="1"/>
        <v>140</v>
      </c>
      <c r="U16" s="11">
        <f t="shared" si="1"/>
        <v>185</v>
      </c>
      <c r="V16" s="11">
        <f t="shared" si="1"/>
        <v>190</v>
      </c>
      <c r="W16" s="11">
        <f t="shared" si="1"/>
        <v>140</v>
      </c>
      <c r="X16" s="11">
        <f t="shared" si="1"/>
        <v>185</v>
      </c>
      <c r="Y16" s="11">
        <f t="shared" si="1"/>
        <v>190</v>
      </c>
      <c r="Z16" s="11">
        <f t="shared" si="1"/>
        <v>140</v>
      </c>
      <c r="AA16" s="11">
        <f t="shared" si="1"/>
        <v>200</v>
      </c>
      <c r="AB16" s="11">
        <f t="shared" si="1"/>
        <v>250</v>
      </c>
      <c r="AC16" s="11">
        <f t="shared" si="1"/>
        <v>280</v>
      </c>
      <c r="AD16" s="11">
        <f t="shared" si="1"/>
        <v>200</v>
      </c>
      <c r="AE16" s="11">
        <f t="shared" si="1"/>
        <v>250</v>
      </c>
      <c r="AF16" s="11">
        <f t="shared" si="1"/>
        <v>280</v>
      </c>
      <c r="AG16" s="11">
        <f t="shared" si="1"/>
        <v>200</v>
      </c>
      <c r="AH16" s="11">
        <f t="shared" si="1"/>
        <v>250</v>
      </c>
      <c r="AI16" s="11">
        <f t="shared" si="1"/>
        <v>280</v>
      </c>
      <c r="AJ16" s="11">
        <f t="shared" si="1"/>
        <v>200</v>
      </c>
      <c r="AK16" s="11">
        <f t="shared" si="1"/>
        <v>250</v>
      </c>
      <c r="AL16" s="11">
        <f t="shared" si="1"/>
        <v>280</v>
      </c>
      <c r="AM16" s="11">
        <f t="shared" si="1"/>
        <v>220</v>
      </c>
      <c r="AN16" s="11">
        <f t="shared" si="1"/>
        <v>275</v>
      </c>
      <c r="AO16" s="11">
        <f t="shared" si="1"/>
        <v>330</v>
      </c>
      <c r="AP16" s="11">
        <f t="shared" si="1"/>
        <v>220</v>
      </c>
      <c r="AQ16" s="11">
        <f t="shared" si="1"/>
        <v>275</v>
      </c>
      <c r="AR16" s="11">
        <f t="shared" si="1"/>
        <v>330</v>
      </c>
      <c r="AS16" s="11">
        <f t="shared" si="1"/>
        <v>220</v>
      </c>
      <c r="AT16" s="11">
        <f t="shared" si="1"/>
        <v>275</v>
      </c>
      <c r="AU16" s="11">
        <f t="shared" si="1"/>
        <v>330</v>
      </c>
      <c r="AV16" s="11">
        <f t="shared" si="1"/>
        <v>220</v>
      </c>
      <c r="AW16" s="11">
        <f t="shared" si="1"/>
        <v>275</v>
      </c>
      <c r="AX16" s="11">
        <f t="shared" si="1"/>
        <v>330</v>
      </c>
      <c r="AY16" s="11">
        <f t="shared" si="1"/>
        <v>250</v>
      </c>
      <c r="AZ16" s="11">
        <f t="shared" si="1"/>
        <v>310</v>
      </c>
      <c r="BA16" s="11">
        <f t="shared" si="1"/>
        <v>370</v>
      </c>
      <c r="BB16" s="11">
        <f t="shared" si="1"/>
        <v>250</v>
      </c>
      <c r="BC16" s="11">
        <f t="shared" si="1"/>
        <v>310</v>
      </c>
      <c r="BD16" s="11">
        <f t="shared" si="1"/>
        <v>370</v>
      </c>
      <c r="BE16" s="11">
        <f t="shared" si="1"/>
        <v>250</v>
      </c>
      <c r="BF16" s="11">
        <f t="shared" si="1"/>
        <v>310</v>
      </c>
      <c r="BG16" s="11">
        <f t="shared" si="1"/>
        <v>370</v>
      </c>
      <c r="BH16" s="11">
        <f t="shared" si="1"/>
        <v>250</v>
      </c>
      <c r="BI16" s="11">
        <f t="shared" si="1"/>
        <v>310</v>
      </c>
      <c r="BJ16" s="11">
        <f t="shared" ref="BJ16" si="2">SUM(BJ13:BJ15)</f>
        <v>370</v>
      </c>
      <c r="BK16" s="11">
        <f>MAX(Tabelle1[[#This Row],[Januar]:[Dezember]])</f>
        <v>370</v>
      </c>
      <c r="BL16" s="11">
        <f t="shared" ref="BL16" si="3">SUM(BL13:BL15)</f>
        <v>331.81818181818187</v>
      </c>
    </row>
    <row r="17" spans="1:64" x14ac:dyDescent="0.3"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6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16" t="str">
        <f>IF(AY16&lt;350,"gut","nicht gut")</f>
        <v>gut</v>
      </c>
      <c r="AZ17" s="16" t="str">
        <f t="shared" ref="AZ17:BK17" si="4">IF(AZ16&lt;350,"gut","nicht gut")</f>
        <v>gut</v>
      </c>
      <c r="BA17" s="16" t="str">
        <f t="shared" si="4"/>
        <v>nicht gut</v>
      </c>
      <c r="BB17" s="16" t="str">
        <f t="shared" si="4"/>
        <v>gut</v>
      </c>
      <c r="BC17" s="16" t="str">
        <f t="shared" si="4"/>
        <v>gut</v>
      </c>
      <c r="BD17" s="16" t="str">
        <f t="shared" si="4"/>
        <v>nicht gut</v>
      </c>
      <c r="BE17" s="16" t="str">
        <f t="shared" si="4"/>
        <v>gut</v>
      </c>
      <c r="BF17" s="16" t="str">
        <f t="shared" si="4"/>
        <v>gut</v>
      </c>
      <c r="BG17" s="16" t="str">
        <f t="shared" si="4"/>
        <v>nicht gut</v>
      </c>
      <c r="BH17" s="16" t="str">
        <f t="shared" si="4"/>
        <v>gut</v>
      </c>
      <c r="BI17" s="16" t="str">
        <f t="shared" si="4"/>
        <v>gut</v>
      </c>
      <c r="BJ17" s="16" t="str">
        <f t="shared" si="4"/>
        <v>nicht gut</v>
      </c>
      <c r="BK17" s="16" t="str">
        <f t="shared" si="4"/>
        <v>nicht gut</v>
      </c>
      <c r="BL17" s="16" t="str">
        <f>IF(BL16&lt;350,"gut","nicht gut")</f>
        <v>gut</v>
      </c>
    </row>
    <row r="19" spans="1:64" s="10" customFormat="1" ht="18" x14ac:dyDescent="0.35">
      <c r="A19" s="13" t="s">
        <v>22</v>
      </c>
      <c r="B19" s="14">
        <f>$B$8+B16</f>
        <v>970</v>
      </c>
      <c r="C19" s="14">
        <f t="shared" ref="C19:M19" si="5">$B$8+C16</f>
        <v>975</v>
      </c>
      <c r="D19" s="14">
        <f t="shared" si="5"/>
        <v>925</v>
      </c>
      <c r="E19" s="14">
        <f t="shared" si="5"/>
        <v>970</v>
      </c>
      <c r="F19" s="14">
        <f t="shared" si="5"/>
        <v>975</v>
      </c>
      <c r="G19" s="14">
        <f t="shared" si="5"/>
        <v>925</v>
      </c>
      <c r="H19" s="14">
        <f t="shared" si="5"/>
        <v>970</v>
      </c>
      <c r="I19" s="14">
        <f t="shared" si="5"/>
        <v>975</v>
      </c>
      <c r="J19" s="14">
        <f t="shared" si="5"/>
        <v>925</v>
      </c>
      <c r="K19" s="14">
        <f t="shared" si="5"/>
        <v>970</v>
      </c>
      <c r="L19" s="14">
        <f t="shared" si="5"/>
        <v>975</v>
      </c>
      <c r="M19" s="14">
        <f t="shared" si="5"/>
        <v>925</v>
      </c>
      <c r="N19" s="15">
        <f>SUM(B19:M19)</f>
        <v>11480</v>
      </c>
    </row>
    <row r="20" spans="1:64" x14ac:dyDescent="0.3">
      <c r="B20" s="2"/>
    </row>
    <row r="21" spans="1:64" x14ac:dyDescent="0.3">
      <c r="B21" s="2"/>
    </row>
    <row r="22" spans="1:64" x14ac:dyDescent="0.3">
      <c r="A22" t="str">
        <f>MID(A1,16,99)</f>
        <v xml:space="preserve"> Fam. Petersen</v>
      </c>
      <c r="B22" s="10">
        <f>Variabel2011+Fix</f>
        <v>21200</v>
      </c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1"/>
  <sheetViews>
    <sheetView workbookViewId="0">
      <selection activeCell="A19" sqref="A19"/>
    </sheetView>
  </sheetViews>
  <sheetFormatPr baseColWidth="10" defaultColWidth="10.33203125" defaultRowHeight="14.4" x14ac:dyDescent="0.3"/>
  <cols>
    <col min="1" max="1" width="21.5546875" customWidth="1"/>
    <col min="2" max="2" width="10.44140625" customWidth="1"/>
    <col min="3" max="13" width="10.33203125" customWidth="1"/>
    <col min="14" max="14" width="15.77734375" style="5" customWidth="1"/>
  </cols>
  <sheetData>
    <row r="1" spans="1:63" ht="42" x14ac:dyDescent="0.4">
      <c r="A1" s="7" t="str">
        <f>'2011-2015'!A1</f>
        <v>Haushaltskosten Fam. Petersen</v>
      </c>
      <c r="B1" s="7"/>
      <c r="C1" s="7"/>
    </row>
    <row r="3" spans="1:63" x14ac:dyDescent="0.3">
      <c r="B3">
        <v>2016</v>
      </c>
    </row>
    <row r="4" spans="1:63" ht="18" x14ac:dyDescent="0.35">
      <c r="A4" s="1" t="s">
        <v>4</v>
      </c>
    </row>
    <row r="5" spans="1:63" x14ac:dyDescent="0.3">
      <c r="A5" t="s">
        <v>0</v>
      </c>
      <c r="B5" s="3"/>
      <c r="O5" s="3"/>
      <c r="AA5" s="3"/>
      <c r="AM5" s="3"/>
      <c r="AY5" s="3"/>
    </row>
    <row r="6" spans="1:63" x14ac:dyDescent="0.3">
      <c r="A6" t="s">
        <v>1</v>
      </c>
      <c r="B6" s="3"/>
      <c r="O6" s="3"/>
      <c r="AA6" s="3"/>
      <c r="AM6" s="3"/>
      <c r="AY6" s="3"/>
    </row>
    <row r="7" spans="1:63" x14ac:dyDescent="0.3">
      <c r="A7" t="s">
        <v>2</v>
      </c>
      <c r="B7" s="3"/>
      <c r="O7" s="3"/>
      <c r="AA7" s="3"/>
      <c r="AM7" s="3"/>
      <c r="AY7" s="3"/>
    </row>
    <row r="8" spans="1:63" x14ac:dyDescent="0.3">
      <c r="A8" t="s">
        <v>3</v>
      </c>
      <c r="B8" s="3"/>
      <c r="O8" s="3"/>
      <c r="AA8" s="3"/>
      <c r="AM8" s="3"/>
      <c r="AY8" s="3"/>
    </row>
    <row r="11" spans="1:63" x14ac:dyDescent="0.3">
      <c r="B11" t="s">
        <v>9</v>
      </c>
      <c r="C11" t="s">
        <v>10</v>
      </c>
      <c r="D11" t="s">
        <v>11</v>
      </c>
      <c r="E11" t="s">
        <v>12</v>
      </c>
      <c r="F11" t="s">
        <v>13</v>
      </c>
      <c r="G11" t="s">
        <v>14</v>
      </c>
      <c r="H11" t="s">
        <v>15</v>
      </c>
      <c r="I11" t="s">
        <v>16</v>
      </c>
      <c r="J11" t="s">
        <v>17</v>
      </c>
      <c r="K11" t="s">
        <v>18</v>
      </c>
      <c r="L11" t="s">
        <v>19</v>
      </c>
      <c r="M11" t="s">
        <v>20</v>
      </c>
    </row>
    <row r="12" spans="1:63" ht="18" x14ac:dyDescent="0.35">
      <c r="A12" s="1" t="s">
        <v>5</v>
      </c>
    </row>
    <row r="13" spans="1:63" x14ac:dyDescent="0.3">
      <c r="A13" t="s">
        <v>6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6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4" t="e">
        <f>AVERAGE(B13:M13)</f>
        <v>#DIV/0!</v>
      </c>
    </row>
    <row r="14" spans="1:63" x14ac:dyDescent="0.3">
      <c r="A14" t="s">
        <v>7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6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3" x14ac:dyDescent="0.3">
      <c r="A15" t="s">
        <v>8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6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3" x14ac:dyDescent="0.3">
      <c r="A16" t="s">
        <v>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6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9" spans="1:4" x14ac:dyDescent="0.3">
      <c r="A19" s="9" t="s">
        <v>24</v>
      </c>
      <c r="B19" s="2"/>
      <c r="C19" s="2"/>
      <c r="D19" s="2"/>
    </row>
    <row r="20" spans="1:4" x14ac:dyDescent="0.3">
      <c r="B20" s="2"/>
    </row>
    <row r="21" spans="1:4" x14ac:dyDescent="0.3">
      <c r="B21" s="2"/>
    </row>
  </sheetData>
  <hyperlinks>
    <hyperlink ref="A19" location="'2011-2015'!A1" display="Vorjahre"/>
  </hyperlink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4</vt:i4>
      </vt:variant>
    </vt:vector>
  </HeadingPairs>
  <TitlesOfParts>
    <vt:vector size="6" baseType="lpstr">
      <vt:lpstr>2011-2015</vt:lpstr>
      <vt:lpstr>2016</vt:lpstr>
      <vt:lpstr>'2011-2015'!Drucktitel</vt:lpstr>
      <vt:lpstr>Fix</vt:lpstr>
      <vt:lpstr>Jahr2012</vt:lpstr>
      <vt:lpstr>Variabel2011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2016-03-21T14:55:16Z</cp:lastPrinted>
  <dcterms:created xsi:type="dcterms:W3CDTF">2016-01-11T15:59:33Z</dcterms:created>
  <dcterms:modified xsi:type="dcterms:W3CDTF">2017-01-13T14:45:39Z</dcterms:modified>
</cp:coreProperties>
</file>